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Your Numbers" sheetId="2" state="visible" r:id="rId2"/>
    <sheet name="Job Pricing" sheetId="3" state="visible" r:id="rId3"/>
    <sheet name="Quote" sheetId="4" state="visible" r:id="rId4"/>
    <sheet name="Invoice" sheetId="5" state="visible" r:id="rId5"/>
    <sheet name="Town Rates" sheetId="6" state="visible" r:id="rId6"/>
  </sheets>
  <definedNames>
    <definedName name="_xlnm.Print_Area" localSheetId="3">'Quote'!$A$1:$F$46</definedName>
    <definedName name="_xlnm.Print_Area" localSheetId="4">'Invoice'!$A$1:$F$46</definedName>
  </definedNames>
  <calcPr calcId="124519" fullCalcOnLoad="1"/>
</workbook>
</file>

<file path=xl/styles.xml><?xml version="1.0" encoding="utf-8"?>
<styleSheet xmlns="http://schemas.openxmlformats.org/spreadsheetml/2006/main">
  <numFmts count="6">
    <numFmt numFmtId="164" formatCode="£#,##0"/>
    <numFmt numFmtId="165" formatCode="0.0%"/>
    <numFmt numFmtId="166" formatCode="£#,##0.00"/>
    <numFmt numFmtId="167" formatCode="0.0"/>
    <numFmt numFmtId="168" formatCode="yyyy-mm-dd"/>
    <numFmt numFmtId="169" formatCode="dd/mm/yyyy"/>
  </numFmts>
  <fonts count="9">
    <font>
      <name val="Calibri"/>
      <family val="2"/>
      <color theme="1"/>
      <sz val="11"/>
      <scheme val="minor"/>
    </font>
    <font>
      <name val="Calibri"/>
      <b val="1"/>
      <color rgb="001E3A5F"/>
      <sz val="16"/>
    </font>
    <font>
      <name val="Calibri"/>
      <color rgb="00475569"/>
      <sz val="9"/>
    </font>
    <font>
      <name val="Calibri"/>
      <b val="1"/>
      <color rgb="001E3A5F"/>
      <sz val="12"/>
    </font>
    <font>
      <name val="Calibri"/>
      <b val="1"/>
      <sz val="11"/>
    </font>
    <font>
      <name val="Calibri"/>
      <sz val="11"/>
    </font>
    <font>
      <name val="Calibri"/>
      <b val="1"/>
      <color rgb="00FFFFFF"/>
      <sz val="11"/>
    </font>
    <font>
      <name val="Calibri"/>
      <b val="1"/>
      <color rgb="002D5A87"/>
      <sz val="20"/>
    </font>
    <font>
      <name val="Calibri"/>
      <b val="1"/>
      <color rgb="001E3A5F"/>
      <sz val="14"/>
    </font>
  </fonts>
  <fills count="5">
    <fill>
      <patternFill/>
    </fill>
    <fill>
      <patternFill patternType="gray125"/>
    </fill>
    <fill>
      <patternFill patternType="solid">
        <fgColor rgb="00FFF7E6"/>
      </patternFill>
    </fill>
    <fill>
      <patternFill patternType="solid">
        <fgColor rgb="00EFF4F9"/>
      </patternFill>
    </fill>
    <fill>
      <patternFill patternType="solid">
        <fgColor rgb="001E3A5F"/>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0" pivotButton="0" quotePrefix="0" xfId="0"/>
    <xf numFmtId="164" fontId="4" fillId="3" borderId="1" pivotButton="0" quotePrefix="0" xfId="0"/>
    <xf numFmtId="0" fontId="5" fillId="0" borderId="0" pivotButton="0" quotePrefix="0" xfId="0"/>
    <xf numFmtId="164" fontId="0" fillId="0" borderId="1" pivotButton="0" quotePrefix="0" xfId="0"/>
    <xf numFmtId="1" fontId="0" fillId="0" borderId="1" pivotButton="0" quotePrefix="0" xfId="0"/>
    <xf numFmtId="167" fontId="0" fillId="0" borderId="1" pivotButton="0" quotePrefix="0" xfId="0"/>
    <xf numFmtId="0" fontId="3" fillId="0" borderId="0" applyAlignment="1" pivotButton="0" quotePrefix="0" xfId="0">
      <alignment vertical="top" wrapText="1"/>
    </xf>
    <xf numFmtId="0" fontId="5" fillId="0" borderId="0" applyAlignment="1" pivotButton="0" quotePrefix="0" xfId="0">
      <alignment vertical="top" wrapText="1"/>
    </xf>
    <xf numFmtId="0" fontId="4" fillId="0" borderId="0" applyAlignment="1" pivotButton="0" quotePrefix="0" xfId="0">
      <alignment vertical="top" wrapText="1"/>
    </xf>
    <xf numFmtId="164" fontId="0" fillId="2" borderId="1" pivotButton="0" quotePrefix="0" xfId="0"/>
    <xf numFmtId="165" fontId="0" fillId="2" borderId="1" pivotButton="0" quotePrefix="0" xfId="0"/>
    <xf numFmtId="0" fontId="0" fillId="2" borderId="1" pivotButton="0" quotePrefix="0" xfId="0"/>
    <xf numFmtId="164" fontId="0" fillId="0" borderId="0" pivotButton="0" quotePrefix="0" xfId="0"/>
    <xf numFmtId="165" fontId="4" fillId="3" borderId="0" pivotButton="0" quotePrefix="0" xfId="0"/>
    <xf numFmtId="166" fontId="0" fillId="0" borderId="0" pivotButton="0" quotePrefix="0" xfId="0"/>
    <xf numFmtId="1" fontId="0" fillId="2" borderId="1" pivotButton="0" quotePrefix="0" xfId="0"/>
    <xf numFmtId="166" fontId="4" fillId="3" borderId="0" pivotButton="0" quotePrefix="0" xfId="0"/>
    <xf numFmtId="167" fontId="0" fillId="0" borderId="0" pivotButton="0" quotePrefix="0" xfId="0"/>
    <xf numFmtId="0" fontId="6" fillId="4" borderId="0" pivotButton="0" quotePrefix="0" xfId="0"/>
    <xf numFmtId="0" fontId="5" fillId="0" borderId="1" pivotButton="0" quotePrefix="0" xfId="0"/>
    <xf numFmtId="169" fontId="0" fillId="0" borderId="1" pivotButton="0" quotePrefix="0" xfId="0"/>
    <xf numFmtId="0" fontId="6" fillId="4" borderId="0" applyAlignment="1" pivotButton="0" quotePrefix="0" xfId="0">
      <alignment vertical="center" wrapText="1"/>
    </xf>
    <xf numFmtId="169" fontId="0" fillId="2" borderId="1" pivotButton="0" quotePrefix="0" xfId="0"/>
    <xf numFmtId="165" fontId="0" fillId="0" borderId="1" pivotButton="0" quotePrefix="0" xfId="0"/>
    <xf numFmtId="167" fontId="4" fillId="3" borderId="1" pivotButton="0" quotePrefix="0" xfId="0"/>
    <xf numFmtId="0" fontId="7" fillId="0" borderId="0" pivotButton="0" quotePrefix="0" xfId="0"/>
    <xf numFmtId="0" fontId="0" fillId="0" borderId="1" pivotButton="0" quotePrefix="0" xfId="0"/>
    <xf numFmtId="0" fontId="2" fillId="0" borderId="1" pivotButton="0" quotePrefix="0" xfId="0"/>
    <xf numFmtId="0" fontId="4" fillId="3" borderId="0" pivotButton="0" quotePrefix="0" xfId="0"/>
    <xf numFmtId="164" fontId="8"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8"/>
  <sheetViews>
    <sheetView showGridLines="0" workbookViewId="0">
      <selection activeCell="A1" sqref="A1"/>
    </sheetView>
  </sheetViews>
  <sheetFormatPr baseColWidth="8" defaultRowHeight="15"/>
  <cols>
    <col width="3" customWidth="1" min="1" max="1"/>
    <col width="44" customWidth="1" min="2" max="2"/>
    <col width="16" customWidth="1" min="3" max="3"/>
    <col width="3" customWidth="1" min="4" max="4"/>
    <col width="46" customWidth="1" min="5" max="5"/>
  </cols>
  <sheetData>
    <row r="1"/>
    <row r="2">
      <c r="B2" s="1" t="inlineStr">
        <is>
          <t>The Drainage engineer Rate Book</t>
        </is>
      </c>
    </row>
    <row r="3">
      <c r="B3" s="2" t="inlineStr">
        <is>
          <t>Rate Sorted · ratesorted.co.uk · version 1.3 · July 2026</t>
        </is>
      </c>
    </row>
    <row r="4" ht="28" customHeight="1">
      <c r="B4" s="3" t="inlineStr">
        <is>
          <t>Built for the 2026/27 tax year, 6 April 2026 to 5 April 2027. Town rates reviewed July 2026. Tax years change every April, so check ratesorted.co.uk for the current edition before you rely on the tax figures for a new year.</t>
        </is>
      </c>
    </row>
    <row r="5"/>
    <row r="6">
      <c r="B6" s="4" t="inlineStr">
        <is>
          <t>Your year so far</t>
        </is>
      </c>
    </row>
    <row r="7">
      <c r="B7" s="2" t="inlineStr">
        <is>
          <t>Every figure here fills itself in from Job Pricing. Nothing on this tab is typed.</t>
        </is>
      </c>
    </row>
    <row r="8">
      <c r="B8" s="5" t="inlineStr">
        <is>
          <t>Owed to you now</t>
        </is>
      </c>
      <c r="C8" s="6">
        <f>SUM('Job Pricing'!$V$5:$V$5)</f>
        <v/>
      </c>
      <c r="E8" s="3" t="inlineStr">
        <is>
          <t>Invoiced and not yet paid. Two in three tradespeople are chasing at least one of these.</t>
        </is>
      </c>
    </row>
    <row r="9">
      <c r="B9" s="7" t="inlineStr">
        <is>
          <t>The taxman's share of that</t>
        </is>
      </c>
      <c r="C9" s="8">
        <f>SUMIF('Job Pricing'!$V$5:$V$5,"&gt;0",'Job Pricing'!$Q$5:$Q$5)</f>
        <v/>
      </c>
      <c r="E9" s="3" t="inlineStr">
        <is>
          <t>You owe this whether they pay you or not.</t>
        </is>
      </c>
    </row>
    <row r="10">
      <c r="B10" s="7" t="inlineStr">
        <is>
          <t>Longest anything is overdue, in days</t>
        </is>
      </c>
      <c r="C10" s="9">
        <f>MAX('Job Pricing'!$W$5:$W$5)</f>
        <v/>
      </c>
      <c r="E10" s="3" t="inlineStr">
        <is>
          <t>Counted from the payment due date you entered.</t>
        </is>
      </c>
    </row>
    <row r="11"/>
    <row r="12">
      <c r="B12" s="7" t="inlineStr">
        <is>
          <t>Quoted this year</t>
        </is>
      </c>
      <c r="C12" s="8">
        <f>SUM('Job Pricing'!$P$5:$P$5)</f>
        <v/>
      </c>
    </row>
    <row r="13">
      <c r="B13" s="7" t="inlineStr">
        <is>
          <t>Tax to set aside on all of it</t>
        </is>
      </c>
      <c r="C13" s="8">
        <f>SUM('Job Pricing'!$Q$5:$Q$5)</f>
        <v/>
      </c>
      <c r="E13" s="3" t="inlineStr">
        <is>
          <t>An estimate from the profit figure on Your Numbers.</t>
        </is>
      </c>
    </row>
    <row r="14"/>
    <row r="15">
      <c r="B15" s="7" t="inlineStr">
        <is>
          <t>Days booked</t>
        </is>
      </c>
      <c r="C15" s="10">
        <f>SUM('Job Pricing'!$E$5:$E$5)</f>
        <v/>
      </c>
    </row>
    <row r="16">
      <c r="B16" s="7" t="inlineStr">
        <is>
          <t>Days left of the 200 you priced for</t>
        </is>
      </c>
      <c r="C16" s="10">
        <f>MAX(0,200-SUM('Job Pricing'!$E$5:$E$5))</f>
        <v/>
      </c>
      <c r="E16" s="3" t="inlineStr">
        <is>
          <t>200 billable days is the figure the free calculator priced your rate on.</t>
        </is>
      </c>
    </row>
    <row r="17"/>
    <row r="18">
      <c r="B18" s="7" t="inlineStr">
        <is>
          <t>Your day rate</t>
        </is>
      </c>
      <c r="C18" s="8">
        <f>'Your Numbers'!$C$6</f>
        <v/>
      </c>
    </row>
    <row r="19">
      <c r="B19" s="7" t="inlineStr">
        <is>
          <t>Your town's modelled rate</t>
        </is>
      </c>
      <c r="C19" s="8">
        <f>'Your Numbers'!$C$30</f>
        <v/>
      </c>
      <c r="E19" s="3" t="inlineStr">
        <is>
          <t>Pick your town on Your Numbers. Rates reviewed July 2026 at ratesorted.co.uk.</t>
        </is>
      </c>
    </row>
    <row r="20"/>
    <row r="21"/>
    <row r="22">
      <c r="B22" s="11" t="inlineStr">
        <is>
          <t>How to use it, in order</t>
        </is>
      </c>
    </row>
    <row r="23" ht="30" customHeight="1">
      <c r="B23" s="12" t="inlineStr">
        <is>
          <t>1. Your Numbers. Your day rate, your expected profit, your town and your business details. Everything else feeds from this sheet.</t>
        </is>
      </c>
    </row>
    <row r="24" ht="30" customHeight="1">
      <c r="B24" s="12" t="inlineStr">
        <is>
          <t>2. Job Pricing. One row per job, from the price you quote to the day it is paid. Enter the days, the materials, any travel, and it prices the job and shows the tax to set aside.</t>
        </is>
      </c>
    </row>
    <row r="25" ht="30" customHeight="1">
      <c r="B25" s="12" t="inlineStr">
        <is>
          <t>3. Quote. Type the job number and your quote fills itself in, ready to print or save as a PDF and send.</t>
        </is>
      </c>
    </row>
    <row r="26" ht="30" customHeight="1">
      <c r="B26" s="12" t="inlineStr">
        <is>
          <t>4. Invoice. Same again when the job is done. Then put the date you sent it in the Invoice sent column, and this tab starts tracking it.</t>
        </is>
      </c>
    </row>
    <row r="27" ht="30" customHeight="1">
      <c r="B27" s="12" t="inlineStr">
        <is>
          <t>5. Town Rates. The full 3 town dataset so you can check any quote against the local benchmark.</t>
        </is>
      </c>
    </row>
    <row r="28">
      <c r="B28" s="12" t="inlineStr"/>
    </row>
    <row r="29">
      <c r="B29" s="11" t="inlineStr">
        <is>
          <t>Google Sheets users</t>
        </is>
      </c>
    </row>
    <row r="30" ht="30" customHeight="1">
      <c r="B30" s="12" t="inlineStr">
        <is>
          <t>Upload this file to Google Drive and open it with Google Sheets. Every formula in the Rate Book works in both Excel and Sheets.</t>
        </is>
      </c>
    </row>
    <row r="31">
      <c r="B31" s="12" t="inlineStr"/>
    </row>
    <row r="32">
      <c r="B32" s="13" t="inlineStr">
        <is>
          <t>Cells you can type in are shaded pale orange. Everything else calculates itself.</t>
        </is>
      </c>
    </row>
    <row r="33">
      <c r="B33" s="12" t="inlineStr"/>
    </row>
    <row r="34">
      <c r="B34" s="3" t="inlineStr">
        <is>
          <t>The figures this Rate Book produces are guidance to help you price your work. They are not tax or financial advice. Tax is estimated on 2026/27 sole trader rates (6 April 2026 to 5 April 2027) and covers Scotland as well as England, Wales and Northern Ireland. Choose your area on the Your Numbers tab. This file does not send anything to HMRC.</t>
        </is>
      </c>
    </row>
    <row r="36">
      <c r="B36" s="5" t="inlineStr">
        <is>
          <t>This is a free sample of the Drainage engineer Rate Book from ratesorted.co.uk.</t>
        </is>
      </c>
    </row>
    <row r="37">
      <c r="B37" s="2" t="inlineStr">
        <is>
          <t>It carries 3 of the 31 modelled towns and 1 of the 1 job rows.</t>
        </is>
      </c>
    </row>
    <row r="38">
      <c r="B38" s="2" t="inlineStr">
        <is>
          <t>Every formula is the real one. The tax, travel, extras and discount figures all calculate exactly as they do in the full file.</t>
        </is>
      </c>
    </row>
  </sheetData>
  <mergeCells count="11">
    <mergeCell ref="B23:E23"/>
    <mergeCell ref="B26:E26"/>
    <mergeCell ref="B27:E27"/>
    <mergeCell ref="B4:E4"/>
    <mergeCell ref="B30:E30"/>
    <mergeCell ref="B29:E29"/>
    <mergeCell ref="B25:E25"/>
    <mergeCell ref="B24:E24"/>
    <mergeCell ref="B34:E34"/>
    <mergeCell ref="B22:E22"/>
    <mergeCell ref="B32:E32"/>
  </mergeCells>
  <pageMargins left="0.75" right="0.75" top="1" bottom="1" header="0.5" footer="0.5"/>
  <headerFooter>
    <oddHeader>&amp;CSAMPLE</oddHeader>
    <oddFooter>&amp;CSample &amp;ndash; ratesorted.co.uk</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E58"/>
  <sheetViews>
    <sheetView showGridLines="0" workbookViewId="0">
      <selection activeCell="A1" sqref="A1"/>
    </sheetView>
  </sheetViews>
  <sheetFormatPr baseColWidth="8" defaultRowHeight="15"/>
  <cols>
    <col width="2" customWidth="1" min="1" max="1"/>
    <col width="38" customWidth="1" min="2" max="2"/>
    <col width="16" customWidth="1" min="3" max="3"/>
    <col width="2" customWidth="1" min="4" max="4"/>
    <col width="60" customWidth="1" min="5" max="5"/>
  </cols>
  <sheetData>
    <row r="1"/>
    <row r="2">
      <c r="B2" s="1" t="inlineStr">
        <is>
          <t>Your Numbers</t>
        </is>
      </c>
    </row>
    <row r="3">
      <c r="B3" s="2" t="inlineStr">
        <is>
          <t>Fill in the pale orange cells. The rest calculates itself.</t>
        </is>
      </c>
    </row>
    <row r="4"/>
    <row r="5">
      <c r="B5" s="4" t="inlineStr">
        <is>
          <t>Rates</t>
        </is>
      </c>
    </row>
    <row r="6">
      <c r="B6" s="5" t="inlineStr">
        <is>
          <t>Your day rate</t>
        </is>
      </c>
      <c r="C6" s="14" t="n">
        <v>225</v>
      </c>
      <c r="E6" s="2" t="inlineStr">
        <is>
          <t>From the free calculator at ratesorted.co.uk.</t>
        </is>
      </c>
    </row>
    <row r="7">
      <c r="B7" s="5" t="inlineStr">
        <is>
          <t>Materials markup</t>
        </is>
      </c>
      <c r="C7" s="15" t="n">
        <v>0.2</v>
      </c>
      <c r="E7" s="2" t="inlineStr">
        <is>
          <t>Your uplift on materials you buy for the job. Set your own figure.</t>
        </is>
      </c>
    </row>
    <row r="8">
      <c r="B8" s="5" t="inlineStr">
        <is>
          <t>Expected profit this tax year (not your turnover)</t>
        </is>
      </c>
      <c r="C8" s="14" t="n">
        <v>37000</v>
      </c>
      <c r="E8" s="2" t="inlineStr">
        <is>
          <t>Your revenue minus business costs for the year. Sets the tax rate below.</t>
        </is>
      </c>
    </row>
    <row r="9">
      <c r="B9" s="5" t="inlineStr">
        <is>
          <t>Where you pay tax</t>
        </is>
      </c>
      <c r="C9" s="16" t="inlineStr">
        <is>
          <t>England Wales and NI</t>
        </is>
      </c>
      <c r="E9" s="2" t="inlineStr">
        <is>
          <t>Scotland has its own income tax bands. National Insurance is the same across the UK.</t>
        </is>
      </c>
    </row>
    <row r="10">
      <c r="B10" s="4" t="inlineStr">
        <is>
          <t>Tax set aside, 2026/27 sole trader</t>
        </is>
      </c>
    </row>
    <row r="11">
      <c r="B11" s="7" t="inlineStr">
        <is>
          <t>Personal allowance</t>
        </is>
      </c>
      <c r="C11" s="17">
        <f>IF(C8&lt;=100000,12570,MAX(0,12570-FLOOR((C8-100000)/2,1)))</f>
        <v/>
      </c>
    </row>
    <row r="12">
      <c r="B12" s="7" t="inlineStr">
        <is>
          <t>Income Tax on that profit</t>
        </is>
      </c>
      <c r="C12" s="17">
        <f>IF(C9="Scotland",MIN(MAX(0,C8-C11),MAX(0,16537-C11))*0.19+(MIN(MAX(0,C8-C11),MAX(0,29526-C11))-MIN(MAX(0,C8-C11),MAX(0,16537-C11)))*0.2+(MIN(MAX(0,C8-C11),MAX(0,43662-C11))-MIN(MAX(0,C8-C11),MAX(0,29526-C11)))*0.21+(MIN(MAX(0,C8-C11),MAX(0,75000-C11))-MIN(MAX(0,C8-C11),MAX(0,43662-C11)))*0.42+(MIN(MAX(0,C8-C11),MAX(0,125140-C11))-MIN(MAX(0,C8-C11),MAX(0,75000-C11)))*0.45+MAX(0,MAX(0,C8-C11)-MAX(0,125140-C11))*0.48,MIN(MAX(0,C8-C11),37700)*0.2+MAX(0,MIN(MAX(0,C8-C11),MAX(0,125140-C11))-37700)*0.4+MAX(0,MAX(0,C8-C11)-MAX(0,125140-C11))*0.45)</f>
        <v/>
      </c>
    </row>
    <row r="13">
      <c r="B13" s="7" t="inlineStr">
        <is>
          <t>Class 4 National Insurance</t>
        </is>
      </c>
      <c r="C13" s="17">
        <f>MAX(0,MIN(C8,50270)-12570)*0.06+MAX(0,C8-50270)*0.02</f>
        <v/>
      </c>
    </row>
    <row r="14">
      <c r="B14" s="5" t="inlineStr">
        <is>
          <t>Set aside from every job</t>
        </is>
      </c>
      <c r="C14" s="18">
        <f>IF(C8&gt;0,(C12+C13)/C8,0)</f>
        <v/>
      </c>
      <c r="E14" s="2" t="inlineStr">
        <is>
          <t>Job Pricing applies this to the profit on every job. It is an estimate based on the profit figure above, so check your final tax with your accountant.</t>
        </is>
      </c>
    </row>
    <row r="15"/>
    <row r="16">
      <c r="B16" s="4" t="inlineStr">
        <is>
          <t>Your business details, used on quotes and invoices</t>
        </is>
      </c>
    </row>
    <row r="17">
      <c r="B17" s="5" t="inlineStr">
        <is>
          <t>Trading name</t>
        </is>
      </c>
      <c r="C17" s="16" t="inlineStr">
        <is>
          <t>Your name or business name</t>
        </is>
      </c>
    </row>
    <row r="18">
      <c r="B18" s="5" t="inlineStr">
        <is>
          <t>Address</t>
        </is>
      </c>
      <c r="C18" s="16" t="inlineStr">
        <is>
          <t>Street, town, postcode</t>
        </is>
      </c>
    </row>
    <row r="19">
      <c r="B19" s="5" t="inlineStr">
        <is>
          <t>Phone</t>
        </is>
      </c>
      <c r="C19" s="16" t="inlineStr">
        <is>
          <t>07</t>
        </is>
      </c>
    </row>
    <row r="20">
      <c r="B20" s="5" t="inlineStr">
        <is>
          <t>Email</t>
        </is>
      </c>
      <c r="C20" s="16" t="inlineStr">
        <is>
          <t>you@example.com</t>
        </is>
      </c>
    </row>
    <row r="21">
      <c r="B21" s="5" t="inlineStr">
        <is>
          <t>Payment terms</t>
        </is>
      </c>
      <c r="C21" s="16" t="inlineStr">
        <is>
          <t>Payment within 7 days of invoice</t>
        </is>
      </c>
    </row>
    <row r="22">
      <c r="B22" s="5" t="inlineStr">
        <is>
          <t>Bank account name</t>
        </is>
      </c>
      <c r="C22" s="16" t="inlineStr"/>
    </row>
    <row r="23">
      <c r="B23" s="5" t="inlineStr">
        <is>
          <t>Sort code</t>
        </is>
      </c>
      <c r="C23" s="16" t="inlineStr"/>
    </row>
    <row r="24">
      <c r="B24" s="5" t="inlineStr">
        <is>
          <t>Account number</t>
        </is>
      </c>
      <c r="C24" s="16" t="inlineStr"/>
    </row>
    <row r="25"/>
    <row r="26" ht="30" customHeight="1">
      <c r="B26" s="3" t="inlineStr">
        <is>
          <t>Tax bands used, 2026/27: the Rate Book covers the whole UK. Choose your area in the Where you pay tax box above. England, Wales and NI: personal allowance £12,570 tapering above £100,000, basic 20%, higher 40%, additional 45% above £125,140. Scotland: its own bands from 19% to 48%. Class 4 NI 6% then 2% is the same across the UK.</t>
        </is>
      </c>
    </row>
    <row r="27"/>
    <row r="28">
      <c r="B28" s="4" t="inlineStr">
        <is>
          <t>Your town</t>
        </is>
      </c>
    </row>
    <row r="29">
      <c r="B29" s="5" t="inlineStr">
        <is>
          <t>Pick your nearest town</t>
        </is>
      </c>
      <c r="C29" s="16" t="inlineStr">
        <is>
          <t>London</t>
        </is>
      </c>
      <c r="E29" s="2" t="inlineStr">
        <is>
          <t>The Town Rates tab holds all of them. Rates reviewed July 2026.</t>
        </is>
      </c>
    </row>
    <row r="30">
      <c r="B30" s="7" t="inlineStr">
        <is>
          <t>That town's modelled day rate</t>
        </is>
      </c>
      <c r="C30" s="17">
        <f>INDEX('Town Rates'!$C$5:$C$7,MATCH(C29,'Town Rates'!$A$5:$A$7,0))</f>
        <v/>
      </c>
    </row>
    <row r="31">
      <c r="B31" s="7" t="inlineStr">
        <is>
          <t>Your rate against it</t>
        </is>
      </c>
      <c r="C31" s="17">
        <f>C6-C30</f>
        <v/>
      </c>
      <c r="E31" s="2" t="inlineStr">
        <is>
          <t>A minus figure means you are charging under the modelled rate for your area. It is a benchmark, not a target.</t>
        </is>
      </c>
    </row>
    <row r="32"/>
    <row r="33">
      <c r="B33" s="4" t="inlineStr">
        <is>
          <t>Travel</t>
        </is>
      </c>
    </row>
    <row r="34">
      <c r="B34" s="7" t="inlineStr">
        <is>
          <t>Mileage, first 10,000 business miles</t>
        </is>
      </c>
      <c r="C34" s="19" t="n">
        <v>0.55</v>
      </c>
      <c r="E34" s="2" t="inlineStr">
        <is>
          <t>HMRC simplified expenses flat rate for 2026/27. Above 10,000 miles in the year it is £0.25, so check your yearly total.</t>
        </is>
      </c>
    </row>
    <row r="35">
      <c r="B35" s="5" t="inlineStr">
        <is>
          <t>Productive hours in a day</t>
        </is>
      </c>
      <c r="C35" s="20" t="n">
        <v>7</v>
      </c>
      <c r="E35" s="2" t="inlineStr">
        <is>
          <t>Our assumption, not a published figure. Change it to yours.</t>
        </is>
      </c>
    </row>
    <row r="36">
      <c r="B36" s="5" t="inlineStr">
        <is>
          <t>Your hourly rate</t>
        </is>
      </c>
      <c r="C36" s="21">
        <f>IF(C35&gt;0,C6/C35,0)</f>
        <v/>
      </c>
      <c r="E36" s="2" t="inlineStr">
        <is>
          <t>Your day rate divided by the hours above. Job Pricing charges travel time and short extras at this rate.</t>
        </is>
      </c>
    </row>
    <row r="37"/>
    <row r="38">
      <c r="B38" s="4" t="inlineStr">
        <is>
          <t>What knocking £100 off costs you</t>
        </is>
      </c>
    </row>
    <row r="39">
      <c r="B39" s="7" t="inlineStr">
        <is>
          <t>Hours of your work you gave away</t>
        </is>
      </c>
      <c r="C39" s="22">
        <f>IF(C36&gt;0,100/C36,0)</f>
        <v/>
      </c>
    </row>
    <row r="40">
      <c r="B40" s="7" t="inlineStr">
        <is>
          <t>Off what you actually keep</t>
        </is>
      </c>
      <c r="C40" s="19">
        <f>100*(1-C14)</f>
        <v/>
      </c>
      <c r="E40" s="2" t="inlineStr">
        <is>
          <t>The taxman shares the discount with you. The rest is yours, and you paid it.</t>
        </is>
      </c>
    </row>
    <row r="41"/>
    <row r="42">
      <c r="B42" s="4" t="inlineStr">
        <is>
          <t>Extras, priced before you are asked</t>
        </is>
      </c>
    </row>
    <row r="43">
      <c r="B43" s="2" t="inlineStr">
        <is>
          <t>"While you're here" is a price, not a favour. These are your rate, by the clock.</t>
        </is>
      </c>
    </row>
    <row r="44">
      <c r="B44" s="7" t="inlineStr">
        <is>
          <t>Half an hour</t>
        </is>
      </c>
      <c r="C44" s="19">
        <f>C36*0.5</f>
        <v/>
      </c>
    </row>
    <row r="45">
      <c r="B45" s="7" t="inlineStr">
        <is>
          <t>An hour</t>
        </is>
      </c>
      <c r="C45" s="19">
        <f>C36*1</f>
        <v/>
      </c>
    </row>
    <row r="46">
      <c r="B46" s="7" t="inlineStr">
        <is>
          <t>Two hours</t>
        </is>
      </c>
      <c r="C46" s="19">
        <f>C36*2</f>
        <v/>
      </c>
    </row>
    <row r="47"/>
    <row r="48">
      <c r="B48" s="4" t="inlineStr">
        <is>
          <t>Your year by quarter, 2026/27</t>
        </is>
      </c>
    </row>
    <row r="49">
      <c r="B49" s="23" t="inlineStr">
        <is>
          <t>Quarter</t>
        </is>
      </c>
      <c r="C49" s="23" t="inlineStr">
        <is>
          <t>From</t>
        </is>
      </c>
      <c r="D49" s="23" t="inlineStr">
        <is>
          <t>To</t>
        </is>
      </c>
      <c r="E49" s="23" t="inlineStr">
        <is>
          <t>Invoiced</t>
        </is>
      </c>
    </row>
    <row r="50">
      <c r="B50" s="24" t="inlineStr">
        <is>
          <t>Quarter 1</t>
        </is>
      </c>
      <c r="C50" s="25" t="n">
        <v>46118</v>
      </c>
      <c r="D50" s="25" t="n">
        <v>46208</v>
      </c>
      <c r="E50" s="8">
        <f>SUMIFS('Job Pricing'!$P$5:$P$5,'Job Pricing'!$S$5:$S$5,"&gt;="&amp;C50,'Job Pricing'!$S$5:$S$5,"&lt;="&amp;D50)</f>
        <v/>
      </c>
    </row>
    <row r="51">
      <c r="B51" s="24" t="inlineStr">
        <is>
          <t>Quarter 2</t>
        </is>
      </c>
      <c r="C51" s="25" t="n">
        <v>46209</v>
      </c>
      <c r="D51" s="25" t="n">
        <v>46300</v>
      </c>
      <c r="E51" s="8">
        <f>SUMIFS('Job Pricing'!$P$5:$P$5,'Job Pricing'!$S$5:$S$5,"&gt;="&amp;C51,'Job Pricing'!$S$5:$S$5,"&lt;="&amp;D51)</f>
        <v/>
      </c>
    </row>
    <row r="52">
      <c r="B52" s="24" t="inlineStr">
        <is>
          <t>Quarter 3</t>
        </is>
      </c>
      <c r="C52" s="25" t="n">
        <v>46301</v>
      </c>
      <c r="D52" s="25" t="n">
        <v>46392</v>
      </c>
      <c r="E52" s="8">
        <f>SUMIFS('Job Pricing'!$P$5:$P$5,'Job Pricing'!$S$5:$S$5,"&gt;="&amp;C52,'Job Pricing'!$S$5:$S$5,"&lt;="&amp;D52)</f>
        <v/>
      </c>
    </row>
    <row r="53">
      <c r="B53" s="24" t="inlineStr">
        <is>
          <t>Quarter 4</t>
        </is>
      </c>
      <c r="C53" s="25" t="n">
        <v>46393</v>
      </c>
      <c r="D53" s="25" t="n">
        <v>46482</v>
      </c>
      <c r="E53" s="8">
        <f>SUMIFS('Job Pricing'!$P$5:$P$5,'Job Pricing'!$S$5:$S$5,"&gt;="&amp;C53,'Job Pricing'!$S$5:$S$5,"&lt;="&amp;D53)</f>
        <v/>
      </c>
    </row>
    <row r="54" ht="28" customHeight="1">
      <c r="B54" s="3" t="inlineStr">
        <is>
          <t>Counted on the date you sent the invoice, from Job Pricing. This file works your figures out. It does not send anything to HMRC, and HMRC publishes the list of software that can.</t>
        </is>
      </c>
    </row>
    <row r="56">
      <c r="B56" s="5" t="inlineStr">
        <is>
          <t>This is a free sample of the Drainage engineer Rate Book from ratesorted.co.uk.</t>
        </is>
      </c>
    </row>
    <row r="57">
      <c r="B57" s="2" t="inlineStr">
        <is>
          <t>It carries 3 of the 31 modelled towns and 1 of the 1 job rows.</t>
        </is>
      </c>
    </row>
    <row r="58">
      <c r="B58" s="2" t="inlineStr">
        <is>
          <t>Every formula is the real one. The tax, travel, extras and discount figures all calculate exactly as they do in the full file.</t>
        </is>
      </c>
    </row>
  </sheetData>
  <mergeCells count="2">
    <mergeCell ref="B26:E26"/>
    <mergeCell ref="B54:E54"/>
  </mergeCells>
  <dataValidations count="2">
    <dataValidation sqref="C9" showDropDown="0" showInputMessage="0" showErrorMessage="0" allowBlank="0" type="list">
      <formula1>"England Wales and NI,Scotland"</formula1>
    </dataValidation>
    <dataValidation sqref="C29" showDropDown="0" showInputMessage="0" showErrorMessage="0" allowBlank="0" type="list">
      <formula1>'Town Rates'!$A$5:$A$7</formula1>
    </dataValidation>
  </dataValidations>
  <pageMargins left="0.75" right="0.75" top="1" bottom="1" header="0.5" footer="0.5"/>
  <headerFooter>
    <oddHeader>&amp;CSAMPLE</oddHeader>
    <oddFooter>&amp;CSample &amp;ndash; ratesorted.co.uk</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W14"/>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8" customWidth="1" min="1" max="1"/>
    <col width="24" customWidth="1" min="2" max="2"/>
    <col width="20" customWidth="1" min="3" max="3"/>
    <col width="13" customWidth="1" min="4" max="4"/>
    <col width="13" customWidth="1" min="5" max="5"/>
    <col width="11" customWidth="1" min="6" max="6"/>
    <col width="11" customWidth="1" min="7" max="7"/>
    <col width="13" customWidth="1" min="8" max="8"/>
    <col width="9" customWidth="1" min="9" max="9"/>
    <col width="14" customWidth="1" min="10" max="10"/>
    <col width="12" customWidth="1" min="11" max="11"/>
    <col width="12" customWidth="1" min="12" max="12"/>
    <col width="13" customWidth="1" min="13" max="13"/>
    <col width="16" customWidth="1" min="14" max="14"/>
    <col width="13" customWidth="1" min="15" max="15"/>
    <col width="13" customWidth="1" min="16" max="16"/>
    <col width="14" customWidth="1" min="17" max="17"/>
    <col width="16" customWidth="1" min="18" max="18"/>
    <col width="12" customWidth="1" min="19" max="19"/>
    <col width="12" customWidth="1" min="20" max="20"/>
    <col width="11" customWidth="1" min="21" max="21"/>
    <col width="12" customWidth="1" min="22" max="22"/>
    <col width="10" customWidth="1" min="23" max="23"/>
  </cols>
  <sheetData>
    <row r="1">
      <c r="A1" s="1" t="inlineStr">
        <is>
          <t>Job Pricing</t>
        </is>
      </c>
    </row>
    <row r="2">
      <c r="A2" s="2" t="inlineStr">
        <is>
          <t>One row per job, from the price you quote to the day it is paid. Days include preparation and making good.</t>
        </is>
      </c>
    </row>
    <row r="3"/>
    <row r="4" ht="30" customHeight="1">
      <c r="A4" s="26" t="inlineStr">
        <is>
          <t>Job no</t>
        </is>
      </c>
      <c r="B4" s="26" t="inlineStr">
        <is>
          <t>Job name</t>
        </is>
      </c>
      <c r="C4" s="26" t="inlineStr">
        <is>
          <t>Customer</t>
        </is>
      </c>
      <c r="D4" s="26" t="inlineStr">
        <is>
          <t>Date started</t>
        </is>
      </c>
      <c r="E4" s="26" t="inlineStr">
        <is>
          <t>Days on the job</t>
        </is>
      </c>
      <c r="F4" s="26" t="inlineStr">
        <is>
          <t>Day rate</t>
        </is>
      </c>
      <c r="G4" s="26" t="inlineStr">
        <is>
          <t>Labour</t>
        </is>
      </c>
      <c r="H4" s="26" t="inlineStr">
        <is>
          <t>Materials cost</t>
        </is>
      </c>
      <c r="I4" s="26" t="inlineStr">
        <is>
          <t>Markup</t>
        </is>
      </c>
      <c r="J4" s="26" t="inlineStr">
        <is>
          <t>Materials charge</t>
        </is>
      </c>
      <c r="K4" s="26" t="inlineStr">
        <is>
          <t>Travel miles</t>
        </is>
      </c>
      <c r="L4" s="26" t="inlineStr">
        <is>
          <t>Travel hours</t>
        </is>
      </c>
      <c r="M4" s="26" t="inlineStr">
        <is>
          <t>Travel charge</t>
        </is>
      </c>
      <c r="N4" s="26" t="inlineStr">
        <is>
          <t>Extras (scaffold, skip)</t>
        </is>
      </c>
      <c r="O4" s="26" t="inlineStr">
        <is>
          <t>Discount given</t>
        </is>
      </c>
      <c r="P4" s="26" t="inlineStr">
        <is>
          <t>Quote price</t>
        </is>
      </c>
      <c r="Q4" s="26" t="inlineStr">
        <is>
          <t>Tax to set aside</t>
        </is>
      </c>
      <c r="R4" s="26" t="inlineStr">
        <is>
          <t>Yours after tax and costs</t>
        </is>
      </c>
      <c r="S4" s="26" t="inlineStr">
        <is>
          <t>Invoice sent</t>
        </is>
      </c>
      <c r="T4" s="26" t="inlineStr">
        <is>
          <t>Payment due</t>
        </is>
      </c>
      <c r="U4" s="26" t="inlineStr">
        <is>
          <t>Paid</t>
        </is>
      </c>
      <c r="V4" s="26" t="inlineStr">
        <is>
          <t>Owed now</t>
        </is>
      </c>
      <c r="W4" s="26" t="inlineStr">
        <is>
          <t>Days late</t>
        </is>
      </c>
    </row>
    <row r="5">
      <c r="A5" s="7" t="n">
        <v>1</v>
      </c>
      <c r="B5" s="16" t="n"/>
      <c r="C5" s="16" t="n"/>
      <c r="D5" s="27" t="n"/>
      <c r="E5" s="16" t="n"/>
      <c r="F5" s="8">
        <f>'Your Numbers'!$C$6</f>
        <v/>
      </c>
      <c r="G5" s="8">
        <f>IF(E5="",0,E5*F5)</f>
        <v/>
      </c>
      <c r="H5" s="14" t="n"/>
      <c r="I5" s="28">
        <f>'Your Numbers'!$C$7</f>
        <v/>
      </c>
      <c r="J5" s="8">
        <f>IF(H5="",0,H5*(1+I5))</f>
        <v/>
      </c>
      <c r="K5" s="16" t="n"/>
      <c r="L5" s="16" t="n"/>
      <c r="M5" s="8">
        <f>IF(K5="",0,K5*'Your Numbers'!$C$34)+IF(L5="",0,L5*'Your Numbers'!$C$36)</f>
        <v/>
      </c>
      <c r="N5" s="16" t="n"/>
      <c r="O5" s="16" t="n"/>
      <c r="P5" s="8">
        <f>G5+J5+M5+IF(N5="",0,N5)-IF(O5="",0,O5)</f>
        <v/>
      </c>
      <c r="Q5" s="8">
        <f>(G5+(J5-IF(H5="",0,H5))+IF(L5="",0,L5*'Your Numbers'!$C$36)-IF(O5="",0,O5))*'Your Numbers'!$C$14</f>
        <v/>
      </c>
      <c r="R5" s="8">
        <f>P5-IF(H5="",0,H5)-IF(N5="",0,N5)-IF(K5="",0,K5*'Your Numbers'!$C$34)-Q5</f>
        <v/>
      </c>
      <c r="S5" s="27" t="n"/>
      <c r="T5" s="27" t="n"/>
      <c r="U5" s="27" t="n"/>
      <c r="V5" s="8">
        <f>IF(AND(S5&lt;&gt;"",U5=""),P5,0)</f>
        <v/>
      </c>
      <c r="W5" s="9">
        <f>IF(AND(V5&gt;0,T5&lt;&gt;"",TODAY()&gt;T5),TODAY()-T5,"")</f>
        <v/>
      </c>
    </row>
    <row r="6">
      <c r="C6" s="5" t="inlineStr">
        <is>
          <t>Totals</t>
        </is>
      </c>
      <c r="E6" s="29">
        <f>SUM(E5:E5)</f>
        <v/>
      </c>
      <c r="P6" s="6">
        <f>SUM(P5:P5)</f>
        <v/>
      </c>
      <c r="Q6" s="6">
        <f>SUM(Q5:Q5)</f>
        <v/>
      </c>
      <c r="R6" s="6">
        <f>SUM(R5:R5)</f>
        <v/>
      </c>
      <c r="V6" s="6">
        <f>SUM(V5:V5)</f>
        <v/>
      </c>
    </row>
    <row r="7"/>
    <row r="8" ht="30" customHeight="1">
      <c r="A8" s="3" t="inlineStr">
        <is>
          <t>Quote price is labour plus materials with your markup, plus travel and extras, less any discount you gave. Tax to set aside uses the rate from Your Numbers and applies to profit, so materials at cost, extras and mileage are left out of it. Owed now counts any job with an invoice sent and no paid date.</t>
        </is>
      </c>
    </row>
    <row r="9"/>
    <row r="10" ht="30" customHeight="1">
      <c r="A10" s="3" t="inlineStr">
        <is>
          <t>Chasing what you are owed is not rude and it is not personal. The reminder wording is in the PDF that came with this Rate Book. If a customer will not pay at all, the Small Business Commissioner and Citizens Advice both publish free guidance, and a solicitor is the person to write to them, not us.</t>
        </is>
      </c>
    </row>
    <row r="12">
      <c r="B12" s="5" t="inlineStr">
        <is>
          <t>This is a free sample of the Drainage engineer Rate Book from ratesorted.co.uk.</t>
        </is>
      </c>
    </row>
    <row r="13">
      <c r="B13" s="2" t="inlineStr">
        <is>
          <t>It carries 3 of the 31 modelled towns and 1 of the 1 job rows.</t>
        </is>
      </c>
    </row>
    <row r="14">
      <c r="B14" s="2" t="inlineStr">
        <is>
          <t>Every formula is the real one. The tax, travel, extras and discount figures all calculate exactly as they do in the full file.</t>
        </is>
      </c>
    </row>
  </sheetData>
  <mergeCells count="2">
    <mergeCell ref="A8:L8"/>
    <mergeCell ref="A10:L10"/>
  </mergeCells>
  <pageMargins left="0.75" right="0.75" top="1" bottom="1" header="0.5" footer="0.5"/>
  <headerFooter>
    <oddHeader>&amp;CSAMPLE</oddHeader>
    <oddFooter>&amp;CSample &amp;ndash; ratesorted.co.uk</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E26"/>
  <sheetViews>
    <sheetView showGridLines="0" workbookViewId="0">
      <selection activeCell="A1" sqref="A1"/>
    </sheetView>
  </sheetViews>
  <sheetFormatPr baseColWidth="8" defaultRowHeight="15"/>
  <cols>
    <col width="3" customWidth="1" min="1" max="1"/>
    <col width="30" customWidth="1" min="2" max="2"/>
    <col width="22" customWidth="1" min="3" max="3"/>
    <col width="16" customWidth="1" min="4" max="4"/>
    <col width="16" customWidth="1" min="5" max="5"/>
    <col width="3" customWidth="1" min="6" max="6"/>
  </cols>
  <sheetData>
    <row r="1"/>
    <row r="2">
      <c r="B2" s="1">
        <f>'Your Numbers'!C17</f>
        <v/>
      </c>
      <c r="D2" s="30" t="inlineStr">
        <is>
          <t>QUOTE</t>
        </is>
      </c>
    </row>
    <row r="3">
      <c r="B3" s="2">
        <f>'Your Numbers'!C18</f>
        <v/>
      </c>
      <c r="D3" s="2" t="inlineStr">
        <is>
          <t>Date</t>
        </is>
      </c>
      <c r="E3" s="27" t="n"/>
    </row>
    <row r="4">
      <c r="B4" s="2">
        <f>CONCATENATE('Your Numbers'!C19,"   ",'Your Numbers'!C20)</f>
        <v/>
      </c>
      <c r="D4" s="2" t="inlineStr">
        <is>
          <t>Quote number</t>
        </is>
      </c>
      <c r="E4" s="16" t="n"/>
    </row>
    <row r="5"/>
    <row r="6">
      <c r="B6" s="5" t="inlineStr">
        <is>
          <t>Job number from Job Pricing</t>
        </is>
      </c>
      <c r="C6" s="16" t="n">
        <v>1</v>
      </c>
    </row>
    <row r="7"/>
    <row r="8">
      <c r="B8" s="2" t="inlineStr">
        <is>
          <t>For</t>
        </is>
      </c>
    </row>
    <row r="9">
      <c r="B9" s="5">
        <f>INDEX('Job Pricing'!$C$5:$C$5,C6)</f>
        <v/>
      </c>
    </row>
    <row r="10">
      <c r="B10" s="7">
        <f>INDEX('Job Pricing'!$B$5:$B$5,C6)</f>
        <v/>
      </c>
    </row>
    <row r="11"/>
    <row r="12">
      <c r="B12" s="23" t="inlineStr">
        <is>
          <t>Item</t>
        </is>
      </c>
      <c r="C12" s="23" t="inlineStr"/>
      <c r="D12" s="23" t="inlineStr">
        <is>
          <t>Detail</t>
        </is>
      </c>
      <c r="E12" s="23" t="inlineStr">
        <is>
          <t>Amount</t>
        </is>
      </c>
    </row>
    <row r="13">
      <c r="B13" s="24" t="inlineStr">
        <is>
          <t>Labour</t>
        </is>
      </c>
      <c r="C13" s="31" t="n"/>
      <c r="D13" s="32">
        <f>CONCATENATE(INDEX('Job Pricing'!$E$5:$E$5,C6)," days at ",TEXT(INDEX('Job Pricing'!$F$5:$F$5,C6),"£#,##0")," a day")</f>
        <v/>
      </c>
      <c r="E13" s="8">
        <f>INDEX('Job Pricing'!$G$5:$G$5,C6)</f>
        <v/>
      </c>
    </row>
    <row r="14">
      <c r="B14" s="24" t="inlineStr">
        <is>
          <t>Materials, supplied and fitted</t>
        </is>
      </c>
      <c r="C14" s="31" t="n"/>
      <c r="D14" s="31" t="n"/>
      <c r="E14" s="8">
        <f>INDEX('Job Pricing'!$J$5:$J$5,C6)</f>
        <v/>
      </c>
    </row>
    <row r="15">
      <c r="B15" s="24">
        <f>IF(OR(INDEX('Job Pricing'!$M$5:$M$5,C6)="",INDEX('Job Pricing'!$M$5:$M$5,C6)=0),"","Travel")</f>
        <v/>
      </c>
      <c r="C15" s="31" t="n"/>
      <c r="D15" s="31" t="n"/>
      <c r="E15" s="8">
        <f>IF(OR(INDEX('Job Pricing'!$M$5:$M$5,C6)="",INDEX('Job Pricing'!$M$5:$M$5,C6)=0),"",INDEX('Job Pricing'!$M$5:$M$5,C6))</f>
        <v/>
      </c>
    </row>
    <row r="16">
      <c r="B16" s="24">
        <f>IF(OR(INDEX('Job Pricing'!$N$5:$N$5,C6)="",INDEX('Job Pricing'!$N$5:$N$5,C6)=0),"","Extras")</f>
        <v/>
      </c>
      <c r="C16" s="31" t="n"/>
      <c r="D16" s="31" t="n"/>
      <c r="E16" s="8">
        <f>IF(OR(INDEX('Job Pricing'!$N$5:$N$5,C6)="",INDEX('Job Pricing'!$N$5:$N$5,C6)=0),"",INDEX('Job Pricing'!$N$5:$N$5,C6))</f>
        <v/>
      </c>
    </row>
    <row r="17">
      <c r="B17" s="24">
        <f>IF(OR(INDEX('Job Pricing'!$O$5:$O$5,C6)="",INDEX('Job Pricing'!$O$5:$O$5,C6)=0),"","Discount")</f>
        <v/>
      </c>
      <c r="C17" s="31" t="n"/>
      <c r="D17" s="31" t="n"/>
      <c r="E17" s="8">
        <f>IF(OR(INDEX('Job Pricing'!$O$5:$O$5,C6)="",INDEX('Job Pricing'!$O$5:$O$5,C6)=0),"",-INDEX('Job Pricing'!$O$5:$O$5,C6))</f>
        <v/>
      </c>
    </row>
    <row r="18">
      <c r="D18" s="33" t="inlineStr">
        <is>
          <t>Total</t>
        </is>
      </c>
      <c r="E18" s="34">
        <f>INDEX('Job Pricing'!$P$5:$P$5,C6)</f>
        <v/>
      </c>
    </row>
    <row r="19"/>
    <row r="20">
      <c r="B20" s="3" t="inlineStr">
        <is>
          <t>This quote is valid for 30 days. Materials are charged as supplied and fitted. Any change to the job scope is quoted before the work is done.</t>
        </is>
      </c>
    </row>
    <row r="21"/>
    <row r="22">
      <c r="B22" s="2" t="inlineStr">
        <is>
          <t>Priced with the Drainage engineer Rate Book from ratesorted.co.uk</t>
        </is>
      </c>
    </row>
    <row r="24">
      <c r="B24" s="5" t="inlineStr">
        <is>
          <t>This is a free sample of the Drainage engineer Rate Book from ratesorted.co.uk.</t>
        </is>
      </c>
    </row>
    <row r="25">
      <c r="B25" s="2" t="inlineStr">
        <is>
          <t>It carries 3 of the 31 modelled towns and 1 of the 1 job rows.</t>
        </is>
      </c>
    </row>
    <row r="26">
      <c r="B26" s="2" t="inlineStr">
        <is>
          <t>Every formula is the real one. The tax, travel, extras and discount figures all calculate exactly as they do in the full file.</t>
        </is>
      </c>
    </row>
  </sheetData>
  <mergeCells count="1">
    <mergeCell ref="B20:E20"/>
  </mergeCells>
  <dataValidations count="1">
    <dataValidation sqref="C6" showDropDown="0" showInputMessage="0" showErrorMessage="0" allowBlank="0" type="whole" operator="between">
      <formula1>1</formula1>
      <formula2>1</formula2>
    </dataValidation>
  </dataValidations>
  <pageMargins left="0.75" right="0.75" top="1" bottom="1" header="0.5" footer="0.5"/>
  <pageSetup orientation="portrait" fitToHeight="1" fitToWidth="1"/>
  <headerFooter>
    <oddHeader>&amp;CSAMPLE</oddHeader>
    <oddFooter>&amp;CSample &amp;ndash; ratesorted.co.uk</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A1:E29"/>
  <sheetViews>
    <sheetView showGridLines="0" workbookViewId="0">
      <selection activeCell="A1" sqref="A1"/>
    </sheetView>
  </sheetViews>
  <sheetFormatPr baseColWidth="8" defaultRowHeight="15"/>
  <cols>
    <col width="3" customWidth="1" min="1" max="1"/>
    <col width="30" customWidth="1" min="2" max="2"/>
    <col width="22" customWidth="1" min="3" max="3"/>
    <col width="16" customWidth="1" min="4" max="4"/>
    <col width="16" customWidth="1" min="5" max="5"/>
    <col width="3" customWidth="1" min="6" max="6"/>
  </cols>
  <sheetData>
    <row r="1"/>
    <row r="2">
      <c r="B2" s="1">
        <f>'Your Numbers'!C17</f>
        <v/>
      </c>
      <c r="D2" s="30" t="inlineStr">
        <is>
          <t>INVOICE</t>
        </is>
      </c>
    </row>
    <row r="3">
      <c r="B3" s="2">
        <f>'Your Numbers'!C18</f>
        <v/>
      </c>
      <c r="D3" s="2" t="inlineStr">
        <is>
          <t>Date</t>
        </is>
      </c>
      <c r="E3" s="27" t="n"/>
    </row>
    <row r="4">
      <c r="B4" s="2">
        <f>CONCATENATE('Your Numbers'!C19,"   ",'Your Numbers'!C20)</f>
        <v/>
      </c>
      <c r="D4" s="2" t="inlineStr">
        <is>
          <t>Invoice number</t>
        </is>
      </c>
      <c r="E4" s="16" t="n"/>
    </row>
    <row r="5"/>
    <row r="6">
      <c r="B6" s="5" t="inlineStr">
        <is>
          <t>Job number from Job Pricing</t>
        </is>
      </c>
      <c r="C6" s="16" t="n">
        <v>1</v>
      </c>
    </row>
    <row r="7"/>
    <row r="8">
      <c r="B8" s="2" t="inlineStr">
        <is>
          <t>For</t>
        </is>
      </c>
    </row>
    <row r="9">
      <c r="B9" s="5">
        <f>INDEX('Job Pricing'!$C$5:$C$5,C6)</f>
        <v/>
      </c>
    </row>
    <row r="10">
      <c r="B10" s="7">
        <f>INDEX('Job Pricing'!$B$5:$B$5,C6)</f>
        <v/>
      </c>
    </row>
    <row r="11"/>
    <row r="12">
      <c r="B12" s="23" t="inlineStr">
        <is>
          <t>Item</t>
        </is>
      </c>
      <c r="C12" s="23" t="inlineStr"/>
      <c r="D12" s="23" t="inlineStr">
        <is>
          <t>Detail</t>
        </is>
      </c>
      <c r="E12" s="23" t="inlineStr">
        <is>
          <t>Amount</t>
        </is>
      </c>
    </row>
    <row r="13">
      <c r="B13" s="24" t="inlineStr">
        <is>
          <t>Labour</t>
        </is>
      </c>
      <c r="C13" s="31" t="n"/>
      <c r="D13" s="32">
        <f>CONCATENATE(INDEX('Job Pricing'!$E$5:$E$5,C6)," days at ",TEXT(INDEX('Job Pricing'!$F$5:$F$5,C6),"£#,##0")," a day")</f>
        <v/>
      </c>
      <c r="E13" s="8">
        <f>INDEX('Job Pricing'!$G$5:$G$5,C6)</f>
        <v/>
      </c>
    </row>
    <row r="14">
      <c r="B14" s="24" t="inlineStr">
        <is>
          <t>Materials, supplied and fitted</t>
        </is>
      </c>
      <c r="C14" s="31" t="n"/>
      <c r="D14" s="31" t="n"/>
      <c r="E14" s="8">
        <f>INDEX('Job Pricing'!$J$5:$J$5,C6)</f>
        <v/>
      </c>
    </row>
    <row r="15">
      <c r="B15" s="24">
        <f>IF(OR(INDEX('Job Pricing'!$M$5:$M$5,C6)="",INDEX('Job Pricing'!$M$5:$M$5,C6)=0),"","Travel")</f>
        <v/>
      </c>
      <c r="C15" s="31" t="n"/>
      <c r="D15" s="31" t="n"/>
      <c r="E15" s="8">
        <f>IF(OR(INDEX('Job Pricing'!$M$5:$M$5,C6)="",INDEX('Job Pricing'!$M$5:$M$5,C6)=0),"",INDEX('Job Pricing'!$M$5:$M$5,C6))</f>
        <v/>
      </c>
    </row>
    <row r="16">
      <c r="B16" s="24">
        <f>IF(OR(INDEX('Job Pricing'!$N$5:$N$5,C6)="",INDEX('Job Pricing'!$N$5:$N$5,C6)=0),"","Extras")</f>
        <v/>
      </c>
      <c r="C16" s="31" t="n"/>
      <c r="D16" s="31" t="n"/>
      <c r="E16" s="8">
        <f>IF(OR(INDEX('Job Pricing'!$N$5:$N$5,C6)="",INDEX('Job Pricing'!$N$5:$N$5,C6)=0),"",INDEX('Job Pricing'!$N$5:$N$5,C6))</f>
        <v/>
      </c>
    </row>
    <row r="17">
      <c r="B17" s="24">
        <f>IF(OR(INDEX('Job Pricing'!$O$5:$O$5,C6)="",INDEX('Job Pricing'!$O$5:$O$5,C6)=0),"","Discount")</f>
        <v/>
      </c>
      <c r="C17" s="31" t="n"/>
      <c r="D17" s="31" t="n"/>
      <c r="E17" s="8">
        <f>IF(OR(INDEX('Job Pricing'!$O$5:$O$5,C6)="",INDEX('Job Pricing'!$O$5:$O$5,C6)=0),"",-INDEX('Job Pricing'!$O$5:$O$5,C6))</f>
        <v/>
      </c>
    </row>
    <row r="18">
      <c r="D18" s="33" t="inlineStr">
        <is>
          <t>Total</t>
        </is>
      </c>
      <c r="E18" s="34">
        <f>INDEX('Job Pricing'!$P$5:$P$5,C6)</f>
        <v/>
      </c>
    </row>
    <row r="19"/>
    <row r="20">
      <c r="B20" s="5">
        <f>'Your Numbers'!C21</f>
        <v/>
      </c>
    </row>
    <row r="21">
      <c r="B21" s="12">
        <f>CONCATENATE("Pay to: ",'Your Numbers'!C22,"   Sort code: ",'Your Numbers'!C23,"   Account: ",'Your Numbers'!C24)</f>
        <v/>
      </c>
    </row>
    <row r="22"/>
    <row r="23">
      <c r="B23" s="3" t="inlineStr">
        <is>
          <t>When you send this, put the date in the Invoice sent column on Job Pricing and the date you expect it paid in Payment due. The Owed now column does the rest.</t>
        </is>
      </c>
    </row>
    <row r="24"/>
    <row r="25">
      <c r="B25" s="2" t="inlineStr">
        <is>
          <t>Priced with the Drainage engineer Rate Book from ratesorted.co.uk</t>
        </is>
      </c>
    </row>
    <row r="27">
      <c r="B27" s="5" t="inlineStr">
        <is>
          <t>This is a free sample of the Drainage engineer Rate Book from ratesorted.co.uk.</t>
        </is>
      </c>
    </row>
    <row r="28">
      <c r="B28" s="2" t="inlineStr">
        <is>
          <t>It carries 3 of the 31 modelled towns and 1 of the 1 job rows.</t>
        </is>
      </c>
    </row>
    <row r="29">
      <c r="B29" s="2" t="inlineStr">
        <is>
          <t>Every formula is the real one. The tax, travel, extras and discount figures all calculate exactly as they do in the full file.</t>
        </is>
      </c>
    </row>
  </sheetData>
  <mergeCells count="2">
    <mergeCell ref="B23:E23"/>
    <mergeCell ref="B21:E21"/>
  </mergeCells>
  <dataValidations count="1">
    <dataValidation sqref="C6" showDropDown="0" showInputMessage="0" showErrorMessage="0" allowBlank="0" type="whole" operator="between">
      <formula1>1</formula1>
      <formula2>1</formula2>
    </dataValidation>
  </dataValidations>
  <pageMargins left="0.75" right="0.75" top="1" bottom="1" header="0.5" footer="0.5"/>
  <pageSetup orientation="portrait" fitToHeight="1" fitToWidth="1"/>
  <headerFooter>
    <oddHeader>&amp;CSAMPLE</oddHeader>
    <oddFooter>&amp;CSample &amp;ndash; ratesorted.co.uk</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A1:E13"/>
  <sheetViews>
    <sheetView showGridLines="0" workbookViewId="0">
      <selection activeCell="A1" sqref="A1"/>
    </sheetView>
  </sheetViews>
  <sheetFormatPr baseColWidth="8" defaultRowHeight="15"/>
  <cols>
    <col width="20" customWidth="1" min="1" max="1"/>
    <col width="18" customWidth="1" min="2" max="2"/>
    <col width="16" customWidth="1" min="3" max="3"/>
    <col width="16" customWidth="1" min="4" max="4"/>
    <col width="16" customWidth="1" min="5" max="5"/>
  </cols>
  <sheetData>
    <row r="1">
      <c r="A1" s="1" t="inlineStr">
        <is>
          <t>Drainage engineer day rates by town, July 2026</t>
        </is>
      </c>
    </row>
    <row r="2">
      <c r="A2" s="2" t="inlineStr">
        <is>
          <t>Modelled from ONS earnings and house price data, anchored to published national drainage engineer rates.</t>
        </is>
      </c>
    </row>
    <row r="3"/>
    <row r="4">
      <c r="A4" s="23" t="inlineStr">
        <is>
          <t>Town</t>
        </is>
      </c>
      <c r="B4" s="23" t="inlineStr">
        <is>
          <t>Region</t>
        </is>
      </c>
      <c r="C4" s="23" t="inlineStr">
        <is>
          <t>Modelled day rate</t>
        </is>
      </c>
      <c r="D4" s="23" t="inlineStr">
        <is>
          <t>Range low</t>
        </is>
      </c>
      <c r="E4" s="23" t="inlineStr">
        <is>
          <t>Range high</t>
        </is>
      </c>
    </row>
    <row r="5">
      <c r="A5" s="24" t="inlineStr">
        <is>
          <t>London</t>
        </is>
      </c>
      <c r="B5" s="24" t="inlineStr">
        <is>
          <t>London</t>
        </is>
      </c>
      <c r="C5" s="8" t="n">
        <v>280</v>
      </c>
      <c r="D5" s="8" t="n">
        <v>210</v>
      </c>
      <c r="E5" s="8" t="n">
        <v>364</v>
      </c>
    </row>
    <row r="6">
      <c r="A6" s="24" t="inlineStr">
        <is>
          <t>Southampton</t>
        </is>
      </c>
      <c r="B6" s="24" t="inlineStr">
        <is>
          <t>South East</t>
        </is>
      </c>
      <c r="C6" s="8" t="n">
        <v>215</v>
      </c>
      <c r="D6" s="8" t="n">
        <v>161</v>
      </c>
      <c r="E6" s="8" t="n">
        <v>280</v>
      </c>
    </row>
    <row r="7">
      <c r="A7" s="24" t="inlineStr">
        <is>
          <t>Sunderland</t>
        </is>
      </c>
      <c r="B7" s="24" t="inlineStr">
        <is>
          <t>North East</t>
        </is>
      </c>
      <c r="C7" s="8" t="n">
        <v>180</v>
      </c>
      <c r="D7" s="8" t="n">
        <v>135</v>
      </c>
      <c r="E7" s="8" t="n">
        <v>234</v>
      </c>
    </row>
    <row r="8"/>
    <row r="9" ht="30" customHeight="1">
      <c r="A9" s="3" t="inlineStr">
        <is>
          <t>Sources: ONS Annual Survey of Hours and Earnings 2025, UK House Price Index April 2026, and published national drainage engineer day rates from UK trade directories (Checkatrade, HaMuch, MyBuilder, CostEstimator, MyJobQuote). Rates reviewed July 2026. Guidance only, not financial advice.</t>
        </is>
      </c>
    </row>
    <row r="11">
      <c r="A11" s="5" t="inlineStr">
        <is>
          <t>This is a free sample of the Drainage engineer Rate Book from ratesorted.co.uk.</t>
        </is>
      </c>
    </row>
    <row r="12">
      <c r="A12" s="2" t="inlineStr">
        <is>
          <t>It carries 3 of the 31 modelled towns and 1 of the 1 job rows.</t>
        </is>
      </c>
    </row>
    <row r="13">
      <c r="A13" s="2" t="inlineStr">
        <is>
          <t>Every formula is the real one. The tax, travel, extras and discount figures all calculate exactly as they do in the full file.</t>
        </is>
      </c>
    </row>
  </sheetData>
  <mergeCells count="1">
    <mergeCell ref="A9:E9"/>
  </mergeCells>
  <pageMargins left="0.75" right="0.75" top="1" bottom="1" header="0.5" footer="0.5"/>
  <headerFooter>
    <oddHeader>&amp;CSAMPLE</oddHeader>
    <oddFooter>&amp;CSample &amp;ndash; ratesorted.co.uk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2026-09-11T07:27:51Z</dcterms:created>
  <dcterms:modified xsi:type="dcterms:W3CDTF">2026-09-11T07:27:51Z</dcterms:modified>
</cp:coreProperties>
</file>